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26C1ED92-A44B-4066-9DEA-BEF3A1FDB7E9}" xr6:coauthVersionLast="47" xr6:coauthVersionMax="47" xr10:uidLastSave="{00000000-0000-0000-0000-000000000000}"/>
  <bookViews>
    <workbookView xWindow="-120" yWindow="-120" windowWidth="24240" windowHeight="13020" activeTab="1" xr2:uid="{E74FE7F5-A87D-4F6C-91BB-1FBC86406433}"/>
  </bookViews>
  <sheets>
    <sheet name="Universal summary" sheetId="1" r:id="rId1"/>
    <sheet name="Action plan summary" sheetId="2" r:id="rId2"/>
  </sheets>
  <externalReferences>
    <externalReference r:id="rId3"/>
    <externalReference r:id="rId4"/>
  </externalReferences>
  <definedNames>
    <definedName name="_xlnm.Print_Area" localSheetId="1">'Action plan summary'!$A$1:$G$10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J22" i="1"/>
  <c r="F23" i="1"/>
  <c r="G23" i="1"/>
  <c r="H23" i="1"/>
  <c r="I23" i="1"/>
  <c r="F22" i="1"/>
  <c r="E7" i="2"/>
  <c r="D7" i="2"/>
  <c r="C7" i="2"/>
  <c r="B7" i="2"/>
  <c r="G7" i="2" s="1"/>
  <c r="F6" i="2"/>
  <c r="E6" i="2"/>
  <c r="D6" i="2"/>
  <c r="C6" i="2"/>
  <c r="B6" i="2"/>
  <c r="F5" i="2"/>
  <c r="F8" i="2" s="1"/>
  <c r="F10" i="2" s="1"/>
  <c r="E5" i="2"/>
  <c r="D5" i="2"/>
  <c r="C5" i="2"/>
  <c r="B5" i="2"/>
  <c r="E8" i="2" l="1"/>
  <c r="E10" i="2" s="1"/>
  <c r="G5" i="2"/>
  <c r="C8" i="2"/>
  <c r="C10" i="2" s="1"/>
  <c r="D8" i="2"/>
  <c r="D10" i="2" s="1"/>
  <c r="G6" i="2"/>
  <c r="B8" i="2"/>
  <c r="B10" i="2" s="1"/>
  <c r="G8" i="2" l="1"/>
  <c r="G10" i="2" s="1"/>
  <c r="I21" i="1"/>
  <c r="H21" i="1"/>
  <c r="G21" i="1"/>
  <c r="F21" i="1"/>
  <c r="E20" i="1"/>
  <c r="J20" i="1" s="1"/>
  <c r="E19" i="1"/>
  <c r="J19" i="1" s="1"/>
  <c r="C18" i="1"/>
  <c r="J18" i="1" s="1"/>
  <c r="E17" i="1"/>
  <c r="C17" i="1"/>
  <c r="J17" i="1" s="1"/>
  <c r="C16" i="1"/>
  <c r="J16" i="1" s="1"/>
  <c r="E15" i="1"/>
  <c r="C15" i="1"/>
  <c r="J15" i="1" s="1"/>
  <c r="E14" i="1"/>
  <c r="C14" i="1"/>
  <c r="J14" i="1" s="1"/>
  <c r="E13" i="1"/>
  <c r="C13" i="1"/>
  <c r="J13" i="1" s="1"/>
  <c r="E12" i="1"/>
  <c r="C12" i="1"/>
  <c r="J12" i="1" s="1"/>
  <c r="E11" i="1"/>
  <c r="J11" i="1" s="1"/>
  <c r="E10" i="1"/>
  <c r="C10" i="1"/>
  <c r="D9" i="1"/>
  <c r="C9" i="1"/>
  <c r="E8" i="1"/>
  <c r="D8" i="1"/>
  <c r="C8" i="1"/>
  <c r="J8" i="1" s="1"/>
  <c r="E7" i="1"/>
  <c r="D7" i="1"/>
  <c r="C7" i="1"/>
  <c r="E6" i="1"/>
  <c r="D6" i="1"/>
  <c r="C6" i="1"/>
  <c r="E5" i="1"/>
  <c r="D5" i="1"/>
  <c r="C5" i="1"/>
  <c r="J5" i="1" s="1"/>
  <c r="D4" i="1"/>
  <c r="C4" i="1"/>
  <c r="J9" i="1" l="1"/>
  <c r="J6" i="1"/>
  <c r="E21" i="1"/>
  <c r="E23" i="1" s="1"/>
  <c r="D21" i="1"/>
  <c r="D23" i="1" s="1"/>
  <c r="J7" i="1"/>
  <c r="C21" i="1"/>
  <c r="C23" i="1" s="1"/>
  <c r="J10" i="1"/>
  <c r="J4" i="1"/>
  <c r="J21" i="1" l="1"/>
  <c r="J23" i="1" s="1"/>
</calcChain>
</file>

<file path=xl/sharedStrings.xml><?xml version="1.0" encoding="utf-8"?>
<sst xmlns="http://schemas.openxmlformats.org/spreadsheetml/2006/main" count="47" uniqueCount="46">
  <si>
    <t>PENDING BILLS AS AT 30TH JUNE 2025 STATUS</t>
  </si>
  <si>
    <t>S/NO</t>
  </si>
  <si>
    <t>DEPARTMENT</t>
  </si>
  <si>
    <t>SUPPLIER RECURRENT</t>
  </si>
  <si>
    <t>SUPPLIER/CONTRACTOR DEVELOPMENT</t>
  </si>
  <si>
    <t>STAFF CLAIMS -ALLOWANCES</t>
  </si>
  <si>
    <t>JUNE 2025 STAFF GROSS SALARY</t>
  </si>
  <si>
    <t>CHP'S ALLOWANCES</t>
  </si>
  <si>
    <t>STAFF STATUTORY DEDUCTIONS</t>
  </si>
  <si>
    <t>STAFF GRATUITY</t>
  </si>
  <si>
    <t>TOTAL</t>
  </si>
  <si>
    <t>AGRICULTURE/LIVESTOCK</t>
  </si>
  <si>
    <t>INFRASTRUCTURE/ROADS</t>
  </si>
  <si>
    <t>PUBLIC SERVICE &amp; ADMIN</t>
  </si>
  <si>
    <t xml:space="preserve">TRADE,TOURISM &amp; INVESTMENTS </t>
  </si>
  <si>
    <t>WATER/IRRIGATION/   ENVIRONMENT</t>
  </si>
  <si>
    <t>YOUTH/SPORTS/CULTURE/SS</t>
  </si>
  <si>
    <t>COORDINATION</t>
  </si>
  <si>
    <t>DEVOLUTION</t>
  </si>
  <si>
    <t>EDUCATION</t>
  </si>
  <si>
    <t>FINANCE</t>
  </si>
  <si>
    <t>HEALTH</t>
  </si>
  <si>
    <t>LANDS/PHYSICAL PLANNING &amp; HOUSING</t>
  </si>
  <si>
    <t>MEDIA</t>
  </si>
  <si>
    <t>PSB</t>
  </si>
  <si>
    <t>LEGAL</t>
  </si>
  <si>
    <t>ICT</t>
  </si>
  <si>
    <t>MUNICIPALITIES</t>
  </si>
  <si>
    <t>GRANDTOTAL</t>
  </si>
  <si>
    <t>MURANGA COUNTY GOVERNMENT</t>
  </si>
  <si>
    <t>DESCRIPTION</t>
  </si>
  <si>
    <t>FIRST QUARTER            KSHS.</t>
  </si>
  <si>
    <t>SECOND QUARTER            KSHS.</t>
  </si>
  <si>
    <t>THIRD QUARTER            KSHS.</t>
  </si>
  <si>
    <t>FOURTH QUARTER            KSHS.</t>
  </si>
  <si>
    <t>PROJECTED OUTSTANDING BALANCE                          KSHS.</t>
  </si>
  <si>
    <t>SUPPLIER/CONTRACTOR</t>
  </si>
  <si>
    <t>STAFF CLAIMS- CHPS &amp; ALLOWANCES</t>
  </si>
  <si>
    <t>JUNE 2025 STAFF GROSS SALARY, DEDUCTIONS/GRATUITY</t>
  </si>
  <si>
    <t>TOTAL                                         KSHS.</t>
  </si>
  <si>
    <t>BALANCE AS AT 15TH SEPTEMBER 2025</t>
  </si>
  <si>
    <t>DATE: 15TH SEPTEMBER 2025</t>
  </si>
  <si>
    <t>AMOUNT PAID AS AT 15TH SEPT 2025</t>
  </si>
  <si>
    <t>AMOUNT PAID</t>
  </si>
  <si>
    <t>BALANCE</t>
  </si>
  <si>
    <t xml:space="preserve">PENDING BILLS AS AT 30TH JUNE 2025 ACTION PLAN IMPLEMENTATION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</si>
</sst>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ptos Display"/>
      <family val="2"/>
    </font>
    <font>
      <b/>
      <sz val="14"/>
      <color theme="1"/>
      <name val="Aptos Display"/>
      <family val="2"/>
    </font>
    <font>
      <b/>
      <sz val="20"/>
      <color theme="1"/>
      <name val="Aptos Display"/>
      <family val="2"/>
    </font>
    <font>
      <sz val="11"/>
      <color theme="1"/>
      <name val="Aptos Display"/>
      <family val="2"/>
    </font>
    <font>
      <b/>
      <sz val="25"/>
      <color theme="1"/>
      <name val="Aptos Display"/>
      <family val="2"/>
    </font>
    <font>
      <sz val="26"/>
      <color theme="1"/>
      <name val="Aptos Display"/>
      <family val="2"/>
    </font>
    <font>
      <b/>
      <sz val="26"/>
      <color theme="1"/>
      <name val="Aptos Display"/>
      <family val="2"/>
    </font>
    <font>
      <b/>
      <sz val="13"/>
      <color theme="1"/>
      <name val="Aptos Display"/>
      <family val="2"/>
    </font>
    <font>
      <b/>
      <sz val="27"/>
      <color theme="1"/>
      <name val="Aptos Display"/>
      <family val="2"/>
    </font>
    <font>
      <b/>
      <sz val="42"/>
      <color theme="1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43" fontId="2" fillId="0" borderId="4" xfId="0" applyNumberFormat="1" applyFont="1" applyBorder="1" applyAlignment="1">
      <alignment vertical="center"/>
    </xf>
    <xf numFmtId="43" fontId="2" fillId="0" borderId="4" xfId="1" applyFont="1" applyBorder="1" applyAlignment="1">
      <alignment vertical="center"/>
    </xf>
    <xf numFmtId="43" fontId="3" fillId="4" borderId="4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43" fontId="7" fillId="0" borderId="4" xfId="0" applyNumberFormat="1" applyFont="1" applyBorder="1" applyAlignment="1">
      <alignment vertical="center"/>
    </xf>
    <xf numFmtId="43" fontId="7" fillId="0" borderId="10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43" fontId="7" fillId="0" borderId="4" xfId="1" applyFont="1" applyBorder="1" applyAlignment="1">
      <alignment vertical="center"/>
    </xf>
    <xf numFmtId="0" fontId="5" fillId="7" borderId="0" xfId="0" applyFont="1" applyFill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43" fontId="8" fillId="7" borderId="4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43" fontId="2" fillId="0" borderId="0" xfId="0" applyNumberFormat="1" applyFont="1" applyAlignment="1">
      <alignment vertical="center"/>
    </xf>
    <xf numFmtId="0" fontId="3" fillId="8" borderId="1" xfId="0" applyFont="1" applyFill="1" applyBorder="1" applyAlignment="1">
      <alignment horizontal="right" vertical="center"/>
    </xf>
    <xf numFmtId="0" fontId="3" fillId="8" borderId="2" xfId="0" applyFont="1" applyFill="1" applyBorder="1" applyAlignment="1">
      <alignment horizontal="right" vertical="center"/>
    </xf>
    <xf numFmtId="0" fontId="3" fillId="8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Copy%20of%20UNIVERSAl_SUPPLIER(1).xlsx" TargetMode="External"/><Relationship Id="rId1" Type="http://schemas.openxmlformats.org/officeDocument/2006/relationships/externalLinkPath" Target="Copy%20of%20UNIVERSAl_SUPPLIER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PENDING%20BILLS%20ACTION%20PLAN%20FINAL.xlsx" TargetMode="External"/><Relationship Id="rId1" Type="http://schemas.openxmlformats.org/officeDocument/2006/relationships/externalLinkPath" Target="/Users/ADMIN/Downloads/PENDING%20BILLS%20ACTION%20PLAN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1"/>
      <sheetName val="DEV"/>
      <sheetName val="REC"/>
      <sheetName val="AGR"/>
      <sheetName val="ROADS"/>
      <sheetName val="PSA"/>
      <sheetName val="TRADE"/>
      <sheetName val="WATER "/>
      <sheetName val="YSSC"/>
      <sheetName val="COORDINATION"/>
      <sheetName val="DEVOLUTION"/>
      <sheetName val="EDUCATION"/>
      <sheetName val="FINANCE"/>
      <sheetName val="HEALTH"/>
      <sheetName val="LANDS"/>
      <sheetName val="MEDIA"/>
      <sheetName val="PSB"/>
      <sheetName val="LEGAL"/>
      <sheetName val="STAFF CLAIMS"/>
      <sheetName val="staff sal "/>
      <sheetName val="summary"/>
      <sheetName val="summary 3"/>
    </sheetNames>
    <sheetDataSet>
      <sheetData sheetId="0"/>
      <sheetData sheetId="1"/>
      <sheetData sheetId="2"/>
      <sheetData sheetId="3">
        <row r="13">
          <cell r="N13">
            <v>108288616</v>
          </cell>
        </row>
        <row r="19">
          <cell r="N19">
            <v>1569980</v>
          </cell>
        </row>
      </sheetData>
      <sheetData sheetId="4">
        <row r="39">
          <cell r="N39">
            <v>156350011.93000001</v>
          </cell>
        </row>
        <row r="47">
          <cell r="N47">
            <v>3315845</v>
          </cell>
        </row>
      </sheetData>
      <sheetData sheetId="5">
        <row r="8">
          <cell r="N8">
            <v>6055200</v>
          </cell>
        </row>
        <row r="24">
          <cell r="N24">
            <v>36563799</v>
          </cell>
        </row>
      </sheetData>
      <sheetData sheetId="6">
        <row r="10">
          <cell r="N10">
            <v>22583043</v>
          </cell>
        </row>
        <row r="21">
          <cell r="N21">
            <v>23675400</v>
          </cell>
        </row>
      </sheetData>
      <sheetData sheetId="7">
        <row r="30">
          <cell r="N30">
            <v>35083155</v>
          </cell>
        </row>
        <row r="39">
          <cell r="N39">
            <v>4372274</v>
          </cell>
        </row>
      </sheetData>
      <sheetData sheetId="8">
        <row r="8">
          <cell r="N8">
            <v>4999890</v>
          </cell>
        </row>
        <row r="22">
          <cell r="N22">
            <v>13385244.08</v>
          </cell>
        </row>
      </sheetData>
      <sheetData sheetId="9">
        <row r="42">
          <cell r="N42">
            <v>61010477.039999999</v>
          </cell>
        </row>
      </sheetData>
      <sheetData sheetId="10"/>
      <sheetData sheetId="11">
        <row r="17">
          <cell r="N17">
            <v>33157585.899999999</v>
          </cell>
        </row>
      </sheetData>
      <sheetData sheetId="12">
        <row r="13">
          <cell r="N13">
            <v>5711891</v>
          </cell>
        </row>
      </sheetData>
      <sheetData sheetId="13">
        <row r="49">
          <cell r="N49">
            <v>162188798.5</v>
          </cell>
        </row>
      </sheetData>
      <sheetData sheetId="14">
        <row r="10">
          <cell r="N10">
            <v>1143180</v>
          </cell>
        </row>
      </sheetData>
      <sheetData sheetId="15">
        <row r="31">
          <cell r="N31">
            <v>7076840</v>
          </cell>
        </row>
      </sheetData>
      <sheetData sheetId="16">
        <row r="9">
          <cell r="N9">
            <v>593000</v>
          </cell>
        </row>
      </sheetData>
      <sheetData sheetId="17">
        <row r="14">
          <cell r="N14">
            <v>7282976.6300000008</v>
          </cell>
        </row>
      </sheetData>
      <sheetData sheetId="18">
        <row r="68">
          <cell r="J68">
            <v>1633600</v>
          </cell>
        </row>
        <row r="97">
          <cell r="J97">
            <v>1959780</v>
          </cell>
        </row>
        <row r="173">
          <cell r="J173">
            <v>1991645</v>
          </cell>
        </row>
        <row r="187">
          <cell r="J187">
            <v>469100</v>
          </cell>
        </row>
        <row r="212">
          <cell r="J212">
            <v>708495</v>
          </cell>
        </row>
        <row r="260">
          <cell r="J260">
            <v>1037300</v>
          </cell>
        </row>
        <row r="509">
          <cell r="J509">
            <v>11063194</v>
          </cell>
        </row>
        <row r="537">
          <cell r="J537">
            <v>1813100</v>
          </cell>
        </row>
        <row r="540">
          <cell r="J540">
            <v>963289</v>
          </cell>
        </row>
        <row r="646">
          <cell r="J646">
            <v>3718385</v>
          </cell>
        </row>
        <row r="662">
          <cell r="J662">
            <v>1759130</v>
          </cell>
        </row>
        <row r="717">
          <cell r="J717">
            <v>2503135</v>
          </cell>
        </row>
        <row r="755">
          <cell r="J755">
            <v>1175325</v>
          </cell>
        </row>
      </sheetData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PPLIER-CONTRACTOR ACTION PLAN"/>
      <sheetName val="June sal-deductions - gratuity"/>
      <sheetName val="STAFF CLAIMS"/>
      <sheetName val="SUMMARY"/>
      <sheetName val="Sheet1"/>
    </sheetNames>
    <sheetDataSet>
      <sheetData sheetId="0">
        <row r="265">
          <cell r="N265">
            <v>370777426.53999996</v>
          </cell>
          <cell r="O265">
            <v>129475699.58</v>
          </cell>
          <cell r="P265">
            <v>34653295</v>
          </cell>
          <cell r="Q265">
            <v>35051025.880000003</v>
          </cell>
          <cell r="S265">
            <v>125154842.08</v>
          </cell>
        </row>
      </sheetData>
      <sheetData sheetId="1">
        <row r="5352">
          <cell r="L5352">
            <v>452949800.00999999</v>
          </cell>
          <cell r="M5352">
            <v>93538394.539999992</v>
          </cell>
          <cell r="N5352">
            <v>59590637.210000008</v>
          </cell>
          <cell r="O5352">
            <v>93678540.589999929</v>
          </cell>
          <cell r="Q5352">
            <v>495823591.16999996</v>
          </cell>
        </row>
      </sheetData>
      <sheetData sheetId="2">
        <row r="763">
          <cell r="K763">
            <v>13681187</v>
          </cell>
          <cell r="L763">
            <v>9674640</v>
          </cell>
          <cell r="M763">
            <v>6510251</v>
          </cell>
          <cell r="N763">
            <v>929400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1699-1A0B-436E-B5C3-F3297B7267C2}">
  <sheetPr>
    <pageSetUpPr fitToPage="1"/>
  </sheetPr>
  <dimension ref="A1:J24"/>
  <sheetViews>
    <sheetView topLeftCell="A22" zoomScaleNormal="100" workbookViewId="0">
      <selection activeCell="G8" sqref="G8"/>
    </sheetView>
  </sheetViews>
  <sheetFormatPr defaultRowHeight="18.75" x14ac:dyDescent="0.25"/>
  <cols>
    <col min="1" max="1" width="6.85546875" style="1" customWidth="1"/>
    <col min="2" max="2" width="35.5703125" style="11" customWidth="1"/>
    <col min="3" max="3" width="21.140625" style="1" bestFit="1" customWidth="1"/>
    <col min="4" max="4" width="23.85546875" style="1" bestFit="1" customWidth="1"/>
    <col min="5" max="5" width="19.7109375" style="12" bestFit="1" customWidth="1"/>
    <col min="6" max="6" width="21.140625" style="1" bestFit="1" customWidth="1"/>
    <col min="7" max="7" width="19.7109375" style="1" bestFit="1" customWidth="1"/>
    <col min="8" max="8" width="23.42578125" style="1" bestFit="1" customWidth="1"/>
    <col min="9" max="9" width="19.7109375" style="1" bestFit="1" customWidth="1"/>
    <col min="10" max="10" width="23.42578125" style="1" bestFit="1" customWidth="1"/>
    <col min="11" max="16384" width="9.140625" style="1"/>
  </cols>
  <sheetData>
    <row r="1" spans="1:10" x14ac:dyDescent="0.25">
      <c r="A1" s="25" t="s">
        <v>41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s="2" customFormat="1" ht="26.25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s="2" customFormat="1" ht="56.25" x14ac:dyDescent="0.2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3" t="s">
        <v>10</v>
      </c>
    </row>
    <row r="4" spans="1:10" ht="24" customHeight="1" x14ac:dyDescent="0.25">
      <c r="A4" s="6">
        <v>1</v>
      </c>
      <c r="B4" s="7" t="s">
        <v>11</v>
      </c>
      <c r="C4" s="8">
        <f>[1]AGR!N19</f>
        <v>1569980</v>
      </c>
      <c r="D4" s="8">
        <f>[1]AGR!N13</f>
        <v>108288616</v>
      </c>
      <c r="E4" s="9">
        <v>0</v>
      </c>
      <c r="F4" s="8">
        <v>0</v>
      </c>
      <c r="G4" s="8">
        <v>0</v>
      </c>
      <c r="H4" s="8">
        <v>0</v>
      </c>
      <c r="I4" s="8">
        <v>0</v>
      </c>
      <c r="J4" s="8">
        <f>C4+D4+E4+F4+G4+H4+I4</f>
        <v>109858596</v>
      </c>
    </row>
    <row r="5" spans="1:10" ht="24" customHeight="1" x14ac:dyDescent="0.25">
      <c r="A5" s="6">
        <v>2</v>
      </c>
      <c r="B5" s="7" t="s">
        <v>12</v>
      </c>
      <c r="C5" s="8">
        <f>[1]ROADS!N47</f>
        <v>3315845</v>
      </c>
      <c r="D5" s="8">
        <f>[1]ROADS!N39</f>
        <v>156350011.93000001</v>
      </c>
      <c r="E5" s="9">
        <f>'[1]STAFF CLAIMS'!J97</f>
        <v>1959780</v>
      </c>
      <c r="F5" s="8">
        <v>0</v>
      </c>
      <c r="G5" s="8">
        <v>0</v>
      </c>
      <c r="H5" s="8">
        <v>0</v>
      </c>
      <c r="I5" s="8">
        <v>0</v>
      </c>
      <c r="J5" s="8">
        <f t="shared" ref="J5:J20" si="0">C5+D5+E5+F5+G5+H5+I5</f>
        <v>161625636.93000001</v>
      </c>
    </row>
    <row r="6" spans="1:10" ht="24" customHeight="1" x14ac:dyDescent="0.25">
      <c r="A6" s="6">
        <v>3</v>
      </c>
      <c r="B6" s="7" t="s">
        <v>13</v>
      </c>
      <c r="C6" s="8">
        <f>[1]PSA!N24</f>
        <v>36563799</v>
      </c>
      <c r="D6" s="8">
        <f>[1]PSA!N8</f>
        <v>6055200</v>
      </c>
      <c r="E6" s="9">
        <f>'[1]STAFF CLAIMS'!J173</f>
        <v>1991645</v>
      </c>
      <c r="F6" s="8">
        <v>371207701.30000001</v>
      </c>
      <c r="G6" s="8">
        <v>10010000</v>
      </c>
      <c r="H6" s="8">
        <v>727754326.01999998</v>
      </c>
      <c r="I6" s="8">
        <v>86608936.140000001</v>
      </c>
      <c r="J6" s="8">
        <f t="shared" si="0"/>
        <v>1240191607.46</v>
      </c>
    </row>
    <row r="7" spans="1:10" ht="37.5" x14ac:dyDescent="0.25">
      <c r="A7" s="6">
        <v>4</v>
      </c>
      <c r="B7" s="7" t="s">
        <v>14</v>
      </c>
      <c r="C7" s="8">
        <f>[1]TRADE!N21</f>
        <v>23675400</v>
      </c>
      <c r="D7" s="8">
        <f>[1]TRADE!N10</f>
        <v>22583043</v>
      </c>
      <c r="E7" s="9">
        <f>'[1]STAFF CLAIMS'!J260</f>
        <v>1037300</v>
      </c>
      <c r="F7" s="8">
        <v>0</v>
      </c>
      <c r="G7" s="8">
        <v>0</v>
      </c>
      <c r="H7" s="8">
        <v>0</v>
      </c>
      <c r="I7" s="8">
        <v>0</v>
      </c>
      <c r="J7" s="8">
        <f t="shared" si="0"/>
        <v>47295743</v>
      </c>
    </row>
    <row r="8" spans="1:10" ht="37.5" x14ac:dyDescent="0.25">
      <c r="A8" s="6">
        <v>5</v>
      </c>
      <c r="B8" s="7" t="s">
        <v>15</v>
      </c>
      <c r="C8" s="8">
        <f>'[1]WATER '!N39</f>
        <v>4372274</v>
      </c>
      <c r="D8" s="8">
        <f>'[1]WATER '!N30</f>
        <v>35083155</v>
      </c>
      <c r="E8" s="9">
        <f>'[1]STAFF CLAIMS'!J755</f>
        <v>1175325</v>
      </c>
      <c r="F8" s="8">
        <v>0</v>
      </c>
      <c r="G8" s="8">
        <v>0</v>
      </c>
      <c r="H8" s="8">
        <v>0</v>
      </c>
      <c r="I8" s="8">
        <v>0</v>
      </c>
      <c r="J8" s="8">
        <f t="shared" si="0"/>
        <v>40630754</v>
      </c>
    </row>
    <row r="9" spans="1:10" ht="37.5" x14ac:dyDescent="0.25">
      <c r="A9" s="6">
        <v>6</v>
      </c>
      <c r="B9" s="7" t="s">
        <v>16</v>
      </c>
      <c r="C9" s="8">
        <f>[1]YSSC!N22</f>
        <v>13385244.08</v>
      </c>
      <c r="D9" s="8">
        <f>[1]YSSC!N8</f>
        <v>4999890</v>
      </c>
      <c r="E9" s="9">
        <v>0</v>
      </c>
      <c r="F9" s="8">
        <v>0</v>
      </c>
      <c r="G9" s="8">
        <v>0</v>
      </c>
      <c r="H9" s="8">
        <v>0</v>
      </c>
      <c r="I9" s="8">
        <v>0</v>
      </c>
      <c r="J9" s="8">
        <f t="shared" si="0"/>
        <v>18385134.079999998</v>
      </c>
    </row>
    <row r="10" spans="1:10" ht="23.25" customHeight="1" x14ac:dyDescent="0.25">
      <c r="A10" s="6">
        <v>7</v>
      </c>
      <c r="B10" s="7" t="s">
        <v>17</v>
      </c>
      <c r="C10" s="8">
        <f>[1]COORDINATION!N42</f>
        <v>61010477.039999999</v>
      </c>
      <c r="D10" s="9">
        <v>0</v>
      </c>
      <c r="E10" s="9">
        <f>'[1]STAFF CLAIMS'!J509</f>
        <v>11063194</v>
      </c>
      <c r="F10" s="8">
        <v>0</v>
      </c>
      <c r="G10" s="8">
        <v>0</v>
      </c>
      <c r="H10" s="8">
        <v>0</v>
      </c>
      <c r="I10" s="8">
        <v>0</v>
      </c>
      <c r="J10" s="8">
        <f t="shared" si="0"/>
        <v>72073671.039999992</v>
      </c>
    </row>
    <row r="11" spans="1:10" ht="23.25" customHeight="1" x14ac:dyDescent="0.25">
      <c r="A11" s="6">
        <v>8</v>
      </c>
      <c r="B11" s="7" t="s">
        <v>18</v>
      </c>
      <c r="C11" s="9">
        <v>705082</v>
      </c>
      <c r="D11" s="9">
        <v>0</v>
      </c>
      <c r="E11" s="9">
        <f>'[1]STAFF CLAIMS'!J187</f>
        <v>469100</v>
      </c>
      <c r="F11" s="8">
        <v>0</v>
      </c>
      <c r="G11" s="8">
        <v>0</v>
      </c>
      <c r="H11" s="8">
        <v>0</v>
      </c>
      <c r="I11" s="8">
        <v>0</v>
      </c>
      <c r="J11" s="8">
        <f t="shared" si="0"/>
        <v>1174182</v>
      </c>
    </row>
    <row r="12" spans="1:10" ht="23.25" customHeight="1" x14ac:dyDescent="0.25">
      <c r="A12" s="6">
        <v>9</v>
      </c>
      <c r="B12" s="7" t="s">
        <v>19</v>
      </c>
      <c r="C12" s="8">
        <f>[1]EDUCATION!N17</f>
        <v>33157585.899999999</v>
      </c>
      <c r="D12" s="9">
        <v>0</v>
      </c>
      <c r="E12" s="9">
        <f>'[1]STAFF CLAIMS'!J212</f>
        <v>708495</v>
      </c>
      <c r="F12" s="8">
        <v>0</v>
      </c>
      <c r="G12" s="8">
        <v>0</v>
      </c>
      <c r="H12" s="8">
        <v>0</v>
      </c>
      <c r="I12" s="8">
        <v>0</v>
      </c>
      <c r="J12" s="8">
        <f t="shared" si="0"/>
        <v>33866080.899999999</v>
      </c>
    </row>
    <row r="13" spans="1:10" ht="23.25" customHeight="1" x14ac:dyDescent="0.25">
      <c r="A13" s="6">
        <v>10</v>
      </c>
      <c r="B13" s="7" t="s">
        <v>20</v>
      </c>
      <c r="C13" s="8">
        <f>[1]FINANCE!N13</f>
        <v>5711891</v>
      </c>
      <c r="D13" s="9">
        <v>0</v>
      </c>
      <c r="E13" s="9">
        <f>'[1]STAFF CLAIMS'!J646</f>
        <v>3718385</v>
      </c>
      <c r="F13" s="8">
        <v>0</v>
      </c>
      <c r="G13" s="8">
        <v>0</v>
      </c>
      <c r="H13" s="8">
        <v>0</v>
      </c>
      <c r="I13" s="8">
        <v>0</v>
      </c>
      <c r="J13" s="8">
        <f t="shared" si="0"/>
        <v>9430276</v>
      </c>
    </row>
    <row r="14" spans="1:10" ht="23.25" customHeight="1" x14ac:dyDescent="0.25">
      <c r="A14" s="6">
        <v>11</v>
      </c>
      <c r="B14" s="7" t="s">
        <v>21</v>
      </c>
      <c r="C14" s="8">
        <f>[1]HEALTH!N49</f>
        <v>162188798.5</v>
      </c>
      <c r="D14" s="9">
        <v>0</v>
      </c>
      <c r="E14" s="9">
        <f>'[1]STAFF CLAIMS'!J540</f>
        <v>963289</v>
      </c>
      <c r="F14" s="8">
        <v>0</v>
      </c>
      <c r="G14" s="8">
        <v>0</v>
      </c>
      <c r="H14" s="8">
        <v>0</v>
      </c>
      <c r="I14" s="8">
        <v>0</v>
      </c>
      <c r="J14" s="8">
        <f t="shared" si="0"/>
        <v>163152087.5</v>
      </c>
    </row>
    <row r="15" spans="1:10" ht="36" customHeight="1" x14ac:dyDescent="0.25">
      <c r="A15" s="6">
        <v>12</v>
      </c>
      <c r="B15" s="7" t="s">
        <v>22</v>
      </c>
      <c r="C15" s="8">
        <f>[1]LANDS!N10</f>
        <v>1143180</v>
      </c>
      <c r="D15" s="9">
        <v>0</v>
      </c>
      <c r="E15" s="9">
        <f>'[1]STAFF CLAIMS'!J717</f>
        <v>2503135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3646315</v>
      </c>
    </row>
    <row r="16" spans="1:10" ht="23.25" customHeight="1" x14ac:dyDescent="0.25">
      <c r="A16" s="6">
        <v>13</v>
      </c>
      <c r="B16" s="7" t="s">
        <v>23</v>
      </c>
      <c r="C16" s="8">
        <f>[1]MEDIA!N31</f>
        <v>7076840</v>
      </c>
      <c r="D16" s="9">
        <v>0</v>
      </c>
      <c r="E16" s="9">
        <v>0</v>
      </c>
      <c r="F16" s="8">
        <v>0</v>
      </c>
      <c r="G16" s="8">
        <v>0</v>
      </c>
      <c r="H16" s="8">
        <v>0</v>
      </c>
      <c r="I16" s="8">
        <v>0</v>
      </c>
      <c r="J16" s="8">
        <f t="shared" si="0"/>
        <v>7076840</v>
      </c>
    </row>
    <row r="17" spans="1:10" ht="23.25" customHeight="1" x14ac:dyDescent="0.25">
      <c r="A17" s="6">
        <v>14</v>
      </c>
      <c r="B17" s="7" t="s">
        <v>24</v>
      </c>
      <c r="C17" s="8">
        <f>[1]PSB!N9</f>
        <v>593000</v>
      </c>
      <c r="D17" s="9">
        <v>0</v>
      </c>
      <c r="E17" s="9">
        <f>'[1]STAFF CLAIMS'!J537</f>
        <v>1813100</v>
      </c>
      <c r="F17" s="8">
        <v>0</v>
      </c>
      <c r="G17" s="8">
        <v>0</v>
      </c>
      <c r="H17" s="8">
        <v>0</v>
      </c>
      <c r="I17" s="8">
        <v>0</v>
      </c>
      <c r="J17" s="8">
        <f t="shared" si="0"/>
        <v>2406100</v>
      </c>
    </row>
    <row r="18" spans="1:10" ht="23.25" customHeight="1" x14ac:dyDescent="0.25">
      <c r="A18" s="6">
        <v>15</v>
      </c>
      <c r="B18" s="7" t="s">
        <v>25</v>
      </c>
      <c r="C18" s="8">
        <f>[1]LEGAL!N14</f>
        <v>7282976.6300000008</v>
      </c>
      <c r="D18" s="9">
        <v>0</v>
      </c>
      <c r="E18" s="9">
        <v>0</v>
      </c>
      <c r="F18" s="8">
        <v>0</v>
      </c>
      <c r="G18" s="8">
        <v>0</v>
      </c>
      <c r="H18" s="8">
        <v>0</v>
      </c>
      <c r="I18" s="8">
        <v>0</v>
      </c>
      <c r="J18" s="8">
        <f t="shared" si="0"/>
        <v>7282976.6300000008</v>
      </c>
    </row>
    <row r="19" spans="1:10" ht="23.25" customHeight="1" x14ac:dyDescent="0.25">
      <c r="A19" s="6">
        <v>16</v>
      </c>
      <c r="B19" s="7" t="s">
        <v>26</v>
      </c>
      <c r="C19" s="8">
        <v>0</v>
      </c>
      <c r="D19" s="9">
        <v>0</v>
      </c>
      <c r="E19" s="9">
        <f>'[1]STAFF CLAIMS'!J68</f>
        <v>1633600</v>
      </c>
      <c r="F19" s="8">
        <v>0</v>
      </c>
      <c r="G19" s="8">
        <v>0</v>
      </c>
      <c r="H19" s="8">
        <v>0</v>
      </c>
      <c r="I19" s="8">
        <v>0</v>
      </c>
      <c r="J19" s="8">
        <f t="shared" si="0"/>
        <v>1633600</v>
      </c>
    </row>
    <row r="20" spans="1:10" ht="23.25" customHeight="1" x14ac:dyDescent="0.25">
      <c r="A20" s="6">
        <v>17</v>
      </c>
      <c r="B20" s="7" t="s">
        <v>27</v>
      </c>
      <c r="C20" s="8">
        <v>0</v>
      </c>
      <c r="D20" s="9">
        <v>0</v>
      </c>
      <c r="E20" s="9">
        <f>'[1]STAFF CLAIMS'!J662</f>
        <v>1759130</v>
      </c>
      <c r="F20" s="8">
        <v>0</v>
      </c>
      <c r="G20" s="8">
        <v>0</v>
      </c>
      <c r="H20" s="8">
        <v>0</v>
      </c>
      <c r="I20" s="8">
        <v>0</v>
      </c>
      <c r="J20" s="8">
        <f t="shared" si="0"/>
        <v>1759130</v>
      </c>
    </row>
    <row r="21" spans="1:10" x14ac:dyDescent="0.25">
      <c r="A21" s="31" t="s">
        <v>28</v>
      </c>
      <c r="B21" s="31"/>
      <c r="C21" s="10">
        <f>SUM(C4:C20)</f>
        <v>361752373.14999998</v>
      </c>
      <c r="D21" s="10">
        <f t="shared" ref="D21:J21" si="1">SUM(D4:D20)</f>
        <v>333359915.93000001</v>
      </c>
      <c r="E21" s="10">
        <f t="shared" si="1"/>
        <v>30795478</v>
      </c>
      <c r="F21" s="10">
        <f t="shared" si="1"/>
        <v>371207701.30000001</v>
      </c>
      <c r="G21" s="10">
        <f t="shared" si="1"/>
        <v>10010000</v>
      </c>
      <c r="H21" s="10">
        <f t="shared" si="1"/>
        <v>727754326.01999998</v>
      </c>
      <c r="I21" s="10">
        <f t="shared" si="1"/>
        <v>86608936.140000001</v>
      </c>
      <c r="J21" s="10">
        <f t="shared" si="1"/>
        <v>1921488730.5400002</v>
      </c>
    </row>
    <row r="22" spans="1:10" x14ac:dyDescent="0.25">
      <c r="A22" s="32" t="s">
        <v>42</v>
      </c>
      <c r="B22" s="32"/>
      <c r="C22" s="9">
        <v>0</v>
      </c>
      <c r="D22" s="9">
        <v>0</v>
      </c>
      <c r="E22" s="9">
        <v>0</v>
      </c>
      <c r="F22" s="9">
        <f>F21</f>
        <v>371207701.30000001</v>
      </c>
      <c r="G22" s="9">
        <v>0</v>
      </c>
      <c r="H22" s="9">
        <v>0</v>
      </c>
      <c r="I22" s="9">
        <v>0</v>
      </c>
      <c r="J22" s="9">
        <f>I22+H22+G22+F22+E22+D22+C22</f>
        <v>371207701.30000001</v>
      </c>
    </row>
    <row r="23" spans="1:10" ht="28.5" customHeight="1" x14ac:dyDescent="0.25">
      <c r="A23" s="32" t="s">
        <v>40</v>
      </c>
      <c r="B23" s="32"/>
      <c r="C23" s="20">
        <f>C21-C22</f>
        <v>361752373.14999998</v>
      </c>
      <c r="D23" s="20">
        <f t="shared" ref="D23:J23" si="2">D21-D22</f>
        <v>333359915.93000001</v>
      </c>
      <c r="E23" s="20">
        <f t="shared" si="2"/>
        <v>30795478</v>
      </c>
      <c r="F23" s="20">
        <f t="shared" si="2"/>
        <v>0</v>
      </c>
      <c r="G23" s="20">
        <f t="shared" si="2"/>
        <v>10010000</v>
      </c>
      <c r="H23" s="20">
        <f t="shared" si="2"/>
        <v>727754326.01999998</v>
      </c>
      <c r="I23" s="20">
        <f t="shared" si="2"/>
        <v>86608936.140000001</v>
      </c>
      <c r="J23" s="20">
        <f t="shared" si="2"/>
        <v>1550281029.2400002</v>
      </c>
    </row>
    <row r="24" spans="1:10" x14ac:dyDescent="0.25">
      <c r="H24" s="24"/>
    </row>
  </sheetData>
  <mergeCells count="5">
    <mergeCell ref="A1:J1"/>
    <mergeCell ref="A2:J2"/>
    <mergeCell ref="A21:B21"/>
    <mergeCell ref="A22:B22"/>
    <mergeCell ref="A23:B23"/>
  </mergeCell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87972-B797-4881-BB41-3211D64965B7}">
  <sheetPr>
    <pageSetUpPr fitToPage="1"/>
  </sheetPr>
  <dimension ref="A1:G10"/>
  <sheetViews>
    <sheetView tabSelected="1" view="pageBreakPreview" zoomScale="60" zoomScaleNormal="100" workbookViewId="0">
      <selection activeCell="F3" sqref="F3:F4"/>
    </sheetView>
  </sheetViews>
  <sheetFormatPr defaultRowHeight="92.25" customHeight="1" x14ac:dyDescent="0.25"/>
  <cols>
    <col min="1" max="1" width="79.7109375" style="13" customWidth="1"/>
    <col min="2" max="2" width="44" style="13" bestFit="1" customWidth="1"/>
    <col min="3" max="3" width="43.85546875" style="13" bestFit="1" customWidth="1"/>
    <col min="4" max="4" width="42.28515625" style="13" bestFit="1" customWidth="1"/>
    <col min="5" max="5" width="43.85546875" style="13" bestFit="1" customWidth="1"/>
    <col min="6" max="6" width="44.85546875" style="13" bestFit="1" customWidth="1"/>
    <col min="7" max="7" width="48" style="13" bestFit="1" customWidth="1"/>
    <col min="8" max="16384" width="9.140625" style="13"/>
  </cols>
  <sheetData>
    <row r="1" spans="1:7" ht="92.25" customHeight="1" thickBot="1" x14ac:dyDescent="0.3">
      <c r="A1" s="33" t="s">
        <v>29</v>
      </c>
      <c r="B1" s="33"/>
      <c r="C1" s="33"/>
      <c r="D1" s="33"/>
      <c r="E1" s="33"/>
      <c r="F1" s="33"/>
      <c r="G1" s="33"/>
    </row>
    <row r="2" spans="1:7" ht="92.25" customHeight="1" x14ac:dyDescent="0.25">
      <c r="A2" s="34" t="s">
        <v>45</v>
      </c>
      <c r="B2" s="35"/>
      <c r="C2" s="35"/>
      <c r="D2" s="35"/>
      <c r="E2" s="35"/>
      <c r="F2" s="35"/>
      <c r="G2" s="36"/>
    </row>
    <row r="3" spans="1:7" ht="92.25" customHeight="1" x14ac:dyDescent="0.25">
      <c r="A3" s="37" t="s">
        <v>30</v>
      </c>
      <c r="B3" s="38" t="s">
        <v>31</v>
      </c>
      <c r="C3" s="38" t="s">
        <v>32</v>
      </c>
      <c r="D3" s="38" t="s">
        <v>33</v>
      </c>
      <c r="E3" s="38" t="s">
        <v>34</v>
      </c>
      <c r="F3" s="38" t="s">
        <v>35</v>
      </c>
      <c r="G3" s="39" t="s">
        <v>39</v>
      </c>
    </row>
    <row r="4" spans="1:7" ht="76.5" customHeight="1" x14ac:dyDescent="0.25">
      <c r="A4" s="37"/>
      <c r="B4" s="38"/>
      <c r="C4" s="38"/>
      <c r="D4" s="38"/>
      <c r="E4" s="38"/>
      <c r="F4" s="38"/>
      <c r="G4" s="39"/>
    </row>
    <row r="5" spans="1:7" ht="92.25" customHeight="1" x14ac:dyDescent="0.25">
      <c r="A5" s="14" t="s">
        <v>36</v>
      </c>
      <c r="B5" s="15">
        <f>'[2]SUPPLIER-CONTRACTOR ACTION PLAN'!N265</f>
        <v>370777426.53999996</v>
      </c>
      <c r="C5" s="15">
        <f>'[2]SUPPLIER-CONTRACTOR ACTION PLAN'!O265</f>
        <v>129475699.58</v>
      </c>
      <c r="D5" s="15">
        <f>'[2]SUPPLIER-CONTRACTOR ACTION PLAN'!P265</f>
        <v>34653295</v>
      </c>
      <c r="E5" s="15">
        <f>'[2]SUPPLIER-CONTRACTOR ACTION PLAN'!Q265</f>
        <v>35051025.880000003</v>
      </c>
      <c r="F5" s="15">
        <f>'[2]SUPPLIER-CONTRACTOR ACTION PLAN'!S265</f>
        <v>125154842.08</v>
      </c>
      <c r="G5" s="16">
        <f>B5+C5+D5+E5+F5</f>
        <v>695112289.08000004</v>
      </c>
    </row>
    <row r="6" spans="1:7" ht="92.25" customHeight="1" x14ac:dyDescent="0.25">
      <c r="A6" s="17" t="s">
        <v>38</v>
      </c>
      <c r="B6" s="15">
        <f>'[2]June sal-deductions - gratuity'!L5352</f>
        <v>452949800.00999999</v>
      </c>
      <c r="C6" s="15">
        <f>'[2]June sal-deductions - gratuity'!M5352</f>
        <v>93538394.539999992</v>
      </c>
      <c r="D6" s="15">
        <f>'[2]June sal-deductions - gratuity'!N5352</f>
        <v>59590637.210000008</v>
      </c>
      <c r="E6" s="15">
        <f>'[2]June sal-deductions - gratuity'!O5352</f>
        <v>93678540.589999929</v>
      </c>
      <c r="F6" s="15">
        <f>'[2]June sal-deductions - gratuity'!Q5352</f>
        <v>495823591.16999996</v>
      </c>
      <c r="G6" s="16">
        <f>B6+C6+D6+E6+F6</f>
        <v>1195580963.52</v>
      </c>
    </row>
    <row r="7" spans="1:7" ht="92.25" customHeight="1" x14ac:dyDescent="0.25">
      <c r="A7" s="23" t="s">
        <v>37</v>
      </c>
      <c r="B7" s="15">
        <f>'[2]STAFF CLAIMS'!K763</f>
        <v>13681187</v>
      </c>
      <c r="C7" s="15">
        <f>'[2]STAFF CLAIMS'!L763</f>
        <v>9674640</v>
      </c>
      <c r="D7" s="15">
        <f>'[2]STAFF CLAIMS'!M763</f>
        <v>6510251</v>
      </c>
      <c r="E7" s="15">
        <f>'[2]STAFF CLAIMS'!N763</f>
        <v>929400</v>
      </c>
      <c r="F7" s="18">
        <v>0</v>
      </c>
      <c r="G7" s="15">
        <f t="shared" ref="G7" si="0">B7+C7+D7+E7+F7</f>
        <v>30795478</v>
      </c>
    </row>
    <row r="8" spans="1:7" ht="92.25" customHeight="1" x14ac:dyDescent="0.25">
      <c r="A8" s="21" t="s">
        <v>10</v>
      </c>
      <c r="B8" s="22">
        <f>SUM(B5:B7)</f>
        <v>837408413.54999995</v>
      </c>
      <c r="C8" s="22">
        <f t="shared" ref="C8:G8" si="1">SUM(C5:C7)</f>
        <v>232688734.12</v>
      </c>
      <c r="D8" s="22">
        <f t="shared" si="1"/>
        <v>100754183.21000001</v>
      </c>
      <c r="E8" s="22">
        <f t="shared" si="1"/>
        <v>129658966.46999994</v>
      </c>
      <c r="F8" s="22">
        <f t="shared" si="1"/>
        <v>620978433.25</v>
      </c>
      <c r="G8" s="22">
        <f t="shared" si="1"/>
        <v>1921488730.5999999</v>
      </c>
    </row>
    <row r="9" spans="1:7" ht="92.25" customHeight="1" x14ac:dyDescent="0.25">
      <c r="A9" s="21" t="s">
        <v>43</v>
      </c>
      <c r="B9" s="22">
        <v>371207701.30000001</v>
      </c>
      <c r="C9" s="22">
        <v>0</v>
      </c>
      <c r="D9" s="22">
        <v>0</v>
      </c>
      <c r="E9" s="22">
        <v>0</v>
      </c>
      <c r="F9" s="22">
        <v>0</v>
      </c>
      <c r="G9" s="22">
        <f>B9+C9+D9+E9+F9</f>
        <v>371207701.30000001</v>
      </c>
    </row>
    <row r="10" spans="1:7" s="19" customFormat="1" ht="92.25" customHeight="1" x14ac:dyDescent="0.25">
      <c r="A10" s="21" t="s">
        <v>44</v>
      </c>
      <c r="B10" s="22">
        <f>B8-B9</f>
        <v>466200712.24999994</v>
      </c>
      <c r="C10" s="22">
        <f t="shared" ref="C10:G10" si="2">C8-C9</f>
        <v>232688734.12</v>
      </c>
      <c r="D10" s="22">
        <f t="shared" si="2"/>
        <v>100754183.21000001</v>
      </c>
      <c r="E10" s="22">
        <f t="shared" si="2"/>
        <v>129658966.46999994</v>
      </c>
      <c r="F10" s="22">
        <f t="shared" si="2"/>
        <v>620978433.25</v>
      </c>
      <c r="G10" s="22">
        <f t="shared" si="2"/>
        <v>1550281029.3</v>
      </c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scale="37" fitToHeight="0" orientation="landscape" r:id="rId1"/>
  <headerFooter>
    <oddHeader>&amp;R&amp;"Aptos Display,Bold"&amp;18 15TH SEPTEMBER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Universal summary</vt:lpstr>
      <vt:lpstr>Action plan summary</vt:lpstr>
      <vt:lpstr>'Action plan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2025-09-16T12:09:59Z</cp:lastPrinted>
  <dcterms:created xsi:type="dcterms:W3CDTF">2025-09-03T07:29:20Z</dcterms:created>
  <dcterms:modified xsi:type="dcterms:W3CDTF">2025-09-16T12:13:01Z</dcterms:modified>
</cp:coreProperties>
</file>